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66" activeTab="1"/>
  </bookViews>
  <sheets>
    <sheet name="Шарыпово " sheetId="1" r:id="rId1"/>
    <sheet name="Улан-Удэ" sheetId="2" r:id="rId2"/>
  </sheets>
  <definedNames>
    <definedName name="_xlnm._FilterDatabase" localSheetId="1" hidden="1">'Улан-Удэ'!$A$7:$S$16</definedName>
    <definedName name="_xlnm.Print_Area" localSheetId="1">'Улан-Удэ'!$A$1:$S$16</definedName>
  </definedNames>
  <calcPr fullCalcOnLoad="1"/>
</workbook>
</file>

<file path=xl/sharedStrings.xml><?xml version="1.0" encoding="utf-8"?>
<sst xmlns="http://schemas.openxmlformats.org/spreadsheetml/2006/main" count="69" uniqueCount="38">
  <si>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</si>
  <si>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</si>
  <si>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</si>
  <si>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</si>
  <si>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</si>
  <si>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</si>
  <si>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</si>
  <si>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Спрос на присоединение на отчетную дату, дд.мм.гг, (МВт)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</si>
  <si>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</si>
  <si>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</si>
  <si>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</si>
  <si>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</si>
  <si>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</si>
  <si>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</si>
  <si>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</si>
  <si>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</si>
  <si>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</si>
  <si>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</si>
  <si>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</si>
  <si>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</si>
  <si>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</si>
  <si>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>КТП-11</t>
  </si>
  <si>
    <t>КТП-3</t>
  </si>
  <si>
    <t>Сосновая</t>
  </si>
  <si>
    <t>ПС Левобережная</t>
  </si>
  <si>
    <t>ПС БМДК</t>
  </si>
  <si>
    <t>ПС КТП-1</t>
  </si>
  <si>
    <t>ПС Дивизионная</t>
  </si>
  <si>
    <t>ПС Центральная</t>
  </si>
  <si>
    <t>ПС ГВП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</si>
  <si>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</si>
  <si>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</si>
  <si>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Летний максимум на июнь 2011г. (МВА)</t>
  </si>
  <si>
    <t>Зимний максимум декабрь 2011, (МВА)</t>
  </si>
  <si>
    <t>35/6</t>
  </si>
  <si>
    <t>Сведения о наличии мощности, свободной для технологического присоединения на 01.04.2012 г.</t>
  </si>
  <si>
    <t xml:space="preserve">РКПБ </t>
  </si>
  <si>
    <t>110/10/10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</si>
</sst>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31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4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3" applyFont="1" applyFill="1" applyBorder="1" applyAlignment="1" applyProtection="1">
      <alignment horizontal="center" vertical="center" wrapText="1"/>
      <protection/>
    </xf>
    <xf numFmtId="196" fontId="5" fillId="20" borderId="10" xfId="53" applyNumberFormat="1" applyFont="1" applyFill="1" applyBorder="1" applyAlignment="1" applyProtection="1">
      <alignment horizontal="center" vertical="center" wrapText="1"/>
      <protection/>
    </xf>
    <xf numFmtId="0" fontId="6" fillId="20" borderId="0" xfId="53" applyFont="1" applyFill="1" applyAlignment="1" applyProtection="1">
      <alignment horizontal="center" vertical="center"/>
      <protection locked="0"/>
    </xf>
    <xf numFmtId="0" fontId="3" fillId="0" borderId="0" xfId="53" applyFill="1" applyProtection="1">
      <alignment/>
      <protection locked="0"/>
    </xf>
    <xf numFmtId="0" fontId="6" fillId="0" borderId="0" xfId="53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5" fillId="0" borderId="0" xfId="53" applyFont="1" applyFill="1" applyProtection="1">
      <alignment/>
      <protection locked="0"/>
    </xf>
    <xf numFmtId="0" fontId="5" fillId="0" borderId="0" xfId="53" applyFont="1" applyFill="1" applyAlignment="1" applyProtection="1">
      <alignment vertical="center"/>
      <protection locked="0"/>
    </xf>
    <xf numFmtId="0" fontId="3" fillId="0" borderId="0" xfId="53" applyFont="1" applyFill="1" applyProtection="1">
      <alignment/>
      <protection locked="0"/>
    </xf>
    <xf numFmtId="0" fontId="5" fillId="24" borderId="0" xfId="53" applyFont="1" applyFill="1" applyAlignment="1" applyProtection="1">
      <alignment vertical="center"/>
      <protection locked="0"/>
    </xf>
    <xf numFmtId="0" fontId="3" fillId="24" borderId="0" xfId="53" applyFont="1" applyFill="1" applyProtection="1">
      <alignment/>
      <protection locked="0"/>
    </xf>
    <xf numFmtId="196" fontId="5" fillId="20" borderId="10" xfId="53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53" applyFont="1" applyFill="1" applyAlignment="1" applyProtection="1">
      <alignment horizontal="center" vertical="center"/>
      <protection locked="0"/>
    </xf>
    <xf numFmtId="203" fontId="27" fillId="0" borderId="0" xfId="53" applyNumberFormat="1" applyFont="1" applyFill="1" applyBorder="1" applyAlignment="1" applyProtection="1">
      <alignment horizontal="center" vertical="center"/>
      <protection locked="0"/>
    </xf>
    <xf numFmtId="9" fontId="5" fillId="24" borderId="10" xfId="59" applyFont="1" applyFill="1" applyBorder="1" applyAlignment="1" applyProtection="1">
      <alignment horizontal="center" vertical="center" wrapText="1"/>
      <protection locked="0"/>
    </xf>
    <xf numFmtId="9" fontId="5" fillId="17" borderId="10" xfId="59" applyFont="1" applyFill="1" applyBorder="1" applyAlignment="1" applyProtection="1">
      <alignment horizontal="center" vertical="center" wrapText="1"/>
      <protection locked="0"/>
    </xf>
    <xf numFmtId="195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4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195" fontId="24" fillId="0" borderId="10" xfId="53" applyNumberFormat="1" applyFont="1" applyFill="1" applyBorder="1" applyAlignment="1" applyProtection="1">
      <alignment horizontal="center" vertical="center" wrapText="1"/>
      <protection/>
    </xf>
    <xf numFmtId="0" fontId="24" fillId="0" borderId="13" xfId="54" applyFont="1" applyFill="1" applyBorder="1" applyAlignment="1" applyProtection="1">
      <alignment horizontal="center" vertical="center" wrapText="1"/>
      <protection/>
    </xf>
    <xf numFmtId="0" fontId="24" fillId="0" borderId="14" xfId="54" applyFont="1" applyFill="1" applyBorder="1" applyAlignment="1" applyProtection="1">
      <alignment horizontal="center" vertical="center" wrapText="1"/>
      <protection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195" fontId="24" fillId="0" borderId="10" xfId="53" applyNumberFormat="1" applyFont="1" applyFill="1" applyBorder="1" applyAlignment="1" applyProtection="1">
      <alignment horizontal="center" vertical="center" wrapText="1"/>
      <protection/>
    </xf>
    <xf numFmtId="203" fontId="27" fillId="24" borderId="0" xfId="53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орЭС" xfId="53"/>
    <cellStyle name="Обычный_МЭ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17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7"/>
  <sheetViews>
    <sheetView workbookViewId="0" topLeftCell="B1">
      <selection activeCell="O14" sqref="O14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customWidth="1"/>
    <col min="10" max="10" width="14.7109375" style="14" customWidth="1"/>
    <col min="11" max="11" width="14.00390625" style="14" customWidth="1"/>
    <col min="12" max="12" width="13.421875" style="15" customWidth="1"/>
    <col min="13" max="13" width="13.140625" style="15" customWidth="1"/>
    <col min="14" max="14" width="18.28125" style="15" hidden="1" customWidth="1"/>
    <col min="15" max="15" width="17.00390625" style="15" customWidth="1"/>
    <col min="16" max="16" width="6.8515625" style="15" customWidth="1"/>
    <col min="17" max="17" width="10.8515625" style="15" customWidth="1"/>
    <col min="18" max="18" width="11.140625" style="15" customWidth="1"/>
    <col min="19" max="19" width="11.00390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35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>
      <c r="A3" s="9"/>
      <c r="B3" s="32"/>
      <c r="C3" s="32"/>
      <c r="D3" s="32"/>
      <c r="E3" s="9"/>
      <c r="F3" s="9"/>
      <c r="G3" s="9"/>
      <c r="H3" s="9"/>
      <c r="I3" s="9"/>
      <c r="J3" s="9"/>
      <c r="K3" s="19"/>
      <c r="L3" s="19"/>
      <c r="M3" s="19"/>
      <c r="N3" s="9"/>
      <c r="O3" s="9"/>
      <c r="P3" s="9"/>
      <c r="Q3" s="9"/>
      <c r="R3" s="9"/>
      <c r="S3" s="9"/>
    </row>
    <row r="4" spans="1:19" ht="24.75" customHeight="1">
      <c r="A4" s="9"/>
      <c r="B4" s="20"/>
      <c r="C4" s="20"/>
      <c r="D4" s="2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30" t="s">
        <v>0</v>
      </c>
      <c r="B5" s="30" t="s">
        <v>3</v>
      </c>
      <c r="C5" s="30" t="s">
        <v>19</v>
      </c>
      <c r="D5" s="30" t="s">
        <v>16</v>
      </c>
      <c r="E5" s="30" t="s">
        <v>17</v>
      </c>
      <c r="F5" s="30" t="s">
        <v>14</v>
      </c>
      <c r="G5" s="30"/>
      <c r="H5" s="30"/>
      <c r="I5" s="30"/>
      <c r="J5" s="30" t="s">
        <v>4</v>
      </c>
      <c r="K5" s="30" t="s">
        <v>13</v>
      </c>
      <c r="L5" s="30"/>
      <c r="M5" s="28" t="s">
        <v>31</v>
      </c>
      <c r="N5" s="30" t="s">
        <v>7</v>
      </c>
      <c r="O5" s="30"/>
      <c r="P5" s="30" t="s">
        <v>18</v>
      </c>
      <c r="Q5" s="31" t="s">
        <v>5</v>
      </c>
      <c r="R5" s="31"/>
      <c r="S5" s="31"/>
    </row>
    <row r="6" spans="1:19" s="11" customFormat="1" ht="113.25" customHeight="1">
      <c r="A6" s="30"/>
      <c r="B6" s="30"/>
      <c r="C6" s="30"/>
      <c r="D6" s="30"/>
      <c r="E6" s="30"/>
      <c r="F6" s="26" t="s">
        <v>9</v>
      </c>
      <c r="G6" s="26" t="s">
        <v>10</v>
      </c>
      <c r="H6" s="26" t="s">
        <v>11</v>
      </c>
      <c r="I6" s="26" t="s">
        <v>12</v>
      </c>
      <c r="J6" s="30"/>
      <c r="K6" s="26" t="s">
        <v>33</v>
      </c>
      <c r="L6" s="26" t="s">
        <v>32</v>
      </c>
      <c r="M6" s="29"/>
      <c r="N6" s="26" t="s">
        <v>15</v>
      </c>
      <c r="O6" s="26" t="s">
        <v>8</v>
      </c>
      <c r="P6" s="30"/>
      <c r="Q6" s="27" t="s">
        <v>1</v>
      </c>
      <c r="R6" s="27" t="s">
        <v>2</v>
      </c>
      <c r="S6" s="27" t="s">
        <v>6</v>
      </c>
    </row>
    <row r="7" spans="1:19" ht="15.75" customHeight="1">
      <c r="A7" s="24"/>
      <c r="B7" s="24"/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45.75" customHeight="1">
      <c r="A8" s="1">
        <v>1</v>
      </c>
      <c r="B8" s="18" t="s">
        <v>36</v>
      </c>
      <c r="C8" s="4" t="s">
        <v>37</v>
      </c>
      <c r="D8" s="5" t="str">
        <f>IF(R8&lt;=0,"ЗАКРЫТ","ОТКРЫТ")</f>
        <v>ОТКРЫТ</v>
      </c>
      <c r="E8" s="5" t="str">
        <f>IF(S8&lt;=0,"ЗАКРЫТ","ОТКРЫТ")</f>
        <v>ОТКРЫТ</v>
      </c>
      <c r="F8" s="3">
        <v>40</v>
      </c>
      <c r="G8" s="3">
        <v>40</v>
      </c>
      <c r="H8" s="3"/>
      <c r="I8" s="3"/>
      <c r="J8" s="16">
        <f>IF(SUM(F8:I8)=MAX(F8:I8),MAX(F8:I8)*70%,(SUM(F8:I8)-MAX(F8:I8))*105%)</f>
        <v>42</v>
      </c>
      <c r="K8" s="3">
        <v>6.055</v>
      </c>
      <c r="L8" s="17">
        <v>6</v>
      </c>
      <c r="M8" s="21">
        <f>K8/G8</f>
        <v>0.15137499999999998</v>
      </c>
      <c r="N8" s="23"/>
      <c r="O8" s="2">
        <v>0.015</v>
      </c>
      <c r="P8" s="2">
        <v>1</v>
      </c>
      <c r="Q8" s="6">
        <f>J8-IF(K8&gt;L8,K8,L8)</f>
        <v>35.945</v>
      </c>
      <c r="R8" s="6">
        <f>Q8-N8/P8</f>
        <v>35.945</v>
      </c>
      <c r="S8" s="6">
        <f>R8-O8/P8</f>
        <v>35.93</v>
      </c>
    </row>
    <row r="9" spans="6:19" ht="15.75"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</row>
    <row r="10" spans="6:19" ht="15.75"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</row>
    <row r="11" spans="6:19" ht="15.75"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</row>
    <row r="12" spans="6:19" ht="15.75"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</row>
    <row r="13" spans="6:19" ht="15.75"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</row>
    <row r="14" spans="6:19" ht="15.75"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</row>
    <row r="15" spans="6:19" ht="15.75"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3"/>
      <c r="S15" s="13"/>
    </row>
    <row r="16" spans="6:19" ht="15.75"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</row>
    <row r="17" spans="6:19" ht="15.75"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6:19" ht="15.75"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6:19" ht="15.75"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6:19" ht="15.75"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</sheetData>
  <mergeCells count="13">
    <mergeCell ref="B3:D3"/>
    <mergeCell ref="A5:A6"/>
    <mergeCell ref="B5:B6"/>
    <mergeCell ref="C5:C6"/>
    <mergeCell ref="D5:D6"/>
    <mergeCell ref="E5:E6"/>
    <mergeCell ref="F5:I5"/>
    <mergeCell ref="J5:J6"/>
    <mergeCell ref="K5:L5"/>
    <mergeCell ref="M5:M6"/>
    <mergeCell ref="N5:O5"/>
    <mergeCell ref="P5:P6"/>
    <mergeCell ref="Q5:S5"/>
  </mergeCells>
  <conditionalFormatting sqref="Q8:S8 F8:M8">
    <cfRule type="expression" priority="1" dxfId="1" stopIfTrue="1">
      <formula>#REF!="Н"</formula>
    </cfRule>
  </conditionalFormatting>
  <conditionalFormatting sqref="D8:E8">
    <cfRule type="expression" priority="2" dxfId="1" stopIfTrue="1">
      <formula>#REF!="Н"</formula>
    </cfRule>
    <cfRule type="expression" priority="3" dxfId="0" stopIfTrue="1">
      <formula>D8="ЗАКРЫТ"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655"/>
  <sheetViews>
    <sheetView tabSelected="1" zoomScale="86" zoomScaleNormal="86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T9" sqref="T9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customWidth="1"/>
    <col min="10" max="10" width="14.7109375" style="14" customWidth="1"/>
    <col min="11" max="11" width="14.00390625" style="14" customWidth="1"/>
    <col min="12" max="12" width="13.421875" style="15" customWidth="1"/>
    <col min="13" max="13" width="13.140625" style="15" customWidth="1"/>
    <col min="14" max="14" width="18.28125" style="15" hidden="1" customWidth="1"/>
    <col min="15" max="15" width="17.00390625" style="15" customWidth="1"/>
    <col min="16" max="16" width="6.8515625" style="15" customWidth="1"/>
    <col min="17" max="17" width="10.8515625" style="15" customWidth="1"/>
    <col min="18" max="18" width="11.140625" style="15" customWidth="1"/>
    <col min="19" max="19" width="11.00390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35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>
      <c r="A3" s="9"/>
      <c r="B3" s="32"/>
      <c r="C3" s="32"/>
      <c r="D3" s="32"/>
      <c r="E3" s="9"/>
      <c r="F3" s="9"/>
      <c r="G3" s="9"/>
      <c r="H3" s="9"/>
      <c r="I3" s="9"/>
      <c r="J3" s="9"/>
      <c r="K3" s="19"/>
      <c r="L3" s="19"/>
      <c r="M3" s="19"/>
      <c r="N3" s="9"/>
      <c r="O3" s="9"/>
      <c r="P3" s="9"/>
      <c r="Q3" s="9"/>
      <c r="R3" s="9"/>
      <c r="S3" s="9"/>
    </row>
    <row r="4" spans="1:19" ht="24.75" customHeight="1">
      <c r="A4" s="9"/>
      <c r="B4" s="20"/>
      <c r="C4" s="20"/>
      <c r="D4" s="2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30" t="s">
        <v>0</v>
      </c>
      <c r="B5" s="30" t="s">
        <v>3</v>
      </c>
      <c r="C5" s="30" t="s">
        <v>19</v>
      </c>
      <c r="D5" s="30" t="s">
        <v>16</v>
      </c>
      <c r="E5" s="30" t="s">
        <v>17</v>
      </c>
      <c r="F5" s="30" t="s">
        <v>14</v>
      </c>
      <c r="G5" s="30"/>
      <c r="H5" s="30"/>
      <c r="I5" s="30"/>
      <c r="J5" s="30" t="s">
        <v>4</v>
      </c>
      <c r="K5" s="30" t="s">
        <v>13</v>
      </c>
      <c r="L5" s="30"/>
      <c r="M5" s="28" t="s">
        <v>31</v>
      </c>
      <c r="N5" s="30" t="s">
        <v>7</v>
      </c>
      <c r="O5" s="30"/>
      <c r="P5" s="30" t="s">
        <v>18</v>
      </c>
      <c r="Q5" s="31" t="s">
        <v>5</v>
      </c>
      <c r="R5" s="31"/>
      <c r="S5" s="31"/>
    </row>
    <row r="6" spans="1:19" s="11" customFormat="1" ht="113.25" customHeight="1">
      <c r="A6" s="30"/>
      <c r="B6" s="30"/>
      <c r="C6" s="30"/>
      <c r="D6" s="30"/>
      <c r="E6" s="30"/>
      <c r="F6" s="26" t="s">
        <v>9</v>
      </c>
      <c r="G6" s="26" t="s">
        <v>10</v>
      </c>
      <c r="H6" s="26" t="s">
        <v>11</v>
      </c>
      <c r="I6" s="26" t="s">
        <v>12</v>
      </c>
      <c r="J6" s="30"/>
      <c r="K6" s="26" t="s">
        <v>33</v>
      </c>
      <c r="L6" s="26" t="s">
        <v>32</v>
      </c>
      <c r="M6" s="29"/>
      <c r="N6" s="26" t="s">
        <v>15</v>
      </c>
      <c r="O6" s="26" t="s">
        <v>8</v>
      </c>
      <c r="P6" s="30"/>
      <c r="Q6" s="27" t="s">
        <v>1</v>
      </c>
      <c r="R6" s="27" t="s">
        <v>2</v>
      </c>
      <c r="S6" s="27" t="s">
        <v>6</v>
      </c>
    </row>
    <row r="7" spans="1:19" ht="15.75" customHeight="1">
      <c r="A7" s="24"/>
      <c r="B7" s="24"/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45.75" customHeight="1">
      <c r="A8" s="1">
        <v>1</v>
      </c>
      <c r="B8" s="18" t="s">
        <v>21</v>
      </c>
      <c r="C8" s="4" t="s">
        <v>34</v>
      </c>
      <c r="D8" s="5" t="str">
        <f aca="true" t="shared" si="0" ref="D8:E12">IF(R8&lt;=0,"ЗАКРЫТ","ОТКРЫТ")</f>
        <v>ОТКРЫТ</v>
      </c>
      <c r="E8" s="5" t="str">
        <f t="shared" si="0"/>
        <v>ОТКРЫТ</v>
      </c>
      <c r="F8" s="3">
        <v>7.5</v>
      </c>
      <c r="G8" s="3">
        <v>7.5</v>
      </c>
      <c r="H8" s="3"/>
      <c r="I8" s="3"/>
      <c r="J8" s="16">
        <f>IF(SUM(F8:I8)=MAX(F8:I8),MAX(F8:I8)*70%,(SUM(F8:I8)-MAX(F8:I8))*105%)</f>
        <v>7.875</v>
      </c>
      <c r="K8" s="3">
        <v>6.5</v>
      </c>
      <c r="L8" s="17">
        <v>3.2</v>
      </c>
      <c r="M8" s="21">
        <f>K8/G8</f>
        <v>0.8666666666666667</v>
      </c>
      <c r="N8" s="23"/>
      <c r="O8" s="2">
        <v>0.068</v>
      </c>
      <c r="P8" s="2">
        <v>1</v>
      </c>
      <c r="Q8" s="6">
        <f>J8-IF(K8&gt;L8,K8,L8)</f>
        <v>1.375</v>
      </c>
      <c r="R8" s="6">
        <f aca="true" t="shared" si="1" ref="R8:R16">Q8-N8/P8</f>
        <v>1.375</v>
      </c>
      <c r="S8" s="6">
        <f aca="true" t="shared" si="2" ref="S8:S16">R8-O8/P8</f>
        <v>1.307</v>
      </c>
    </row>
    <row r="9" spans="1:21" ht="45.75" customHeight="1">
      <c r="A9" s="1">
        <v>2</v>
      </c>
      <c r="B9" s="18" t="s">
        <v>22</v>
      </c>
      <c r="C9" s="4" t="s">
        <v>34</v>
      </c>
      <c r="D9" s="5" t="str">
        <f t="shared" si="0"/>
        <v>ОТКРЫТ</v>
      </c>
      <c r="E9" s="5" t="str">
        <f t="shared" si="0"/>
        <v>ОТКРЫТ</v>
      </c>
      <c r="F9" s="3">
        <v>10</v>
      </c>
      <c r="G9" s="3">
        <v>10</v>
      </c>
      <c r="H9" s="3"/>
      <c r="I9" s="3"/>
      <c r="J9" s="16">
        <f aca="true" t="shared" si="3" ref="J9:J15">IF(SUM(F9:I9)=MAX(F9:I9),MAX(F9:I9)*70%,(SUM(F9:I9)-MAX(F9:I9))*105%)</f>
        <v>10.5</v>
      </c>
      <c r="K9" s="3">
        <v>8.3</v>
      </c>
      <c r="L9" s="17">
        <v>5.1</v>
      </c>
      <c r="M9" s="21">
        <f aca="true" t="shared" si="4" ref="M9:M16">K9/G9</f>
        <v>0.8300000000000001</v>
      </c>
      <c r="N9" s="23"/>
      <c r="O9" s="2">
        <v>0.69</v>
      </c>
      <c r="P9" s="2">
        <v>1</v>
      </c>
      <c r="Q9" s="6">
        <f aca="true" t="shared" si="5" ref="Q9:Q15">J9-IF(K9&gt;L9,K9,L9)</f>
        <v>2.1999999999999993</v>
      </c>
      <c r="R9" s="6">
        <f t="shared" si="1"/>
        <v>2.1999999999999993</v>
      </c>
      <c r="S9" s="6">
        <f t="shared" si="2"/>
        <v>1.5099999999999993</v>
      </c>
      <c r="U9" s="13" t="s">
        <v>30</v>
      </c>
    </row>
    <row r="10" spans="1:19" ht="45.75" customHeight="1">
      <c r="A10" s="1">
        <v>3</v>
      </c>
      <c r="B10" s="18" t="s">
        <v>23</v>
      </c>
      <c r="C10" s="4" t="s">
        <v>20</v>
      </c>
      <c r="D10" s="5" t="str">
        <f t="shared" si="0"/>
        <v>ОТКРЫТ</v>
      </c>
      <c r="E10" s="5" t="str">
        <f t="shared" si="0"/>
        <v>ЗАКРЫТ</v>
      </c>
      <c r="F10" s="3">
        <v>10</v>
      </c>
      <c r="G10" s="3">
        <v>10</v>
      </c>
      <c r="H10" s="3"/>
      <c r="I10" s="3"/>
      <c r="J10" s="16">
        <f t="shared" si="3"/>
        <v>10.5</v>
      </c>
      <c r="K10" s="3">
        <v>10.4</v>
      </c>
      <c r="L10" s="17">
        <v>6.72</v>
      </c>
      <c r="M10" s="21">
        <f t="shared" si="4"/>
        <v>1.04</v>
      </c>
      <c r="N10" s="23"/>
      <c r="O10" s="3">
        <v>0.169</v>
      </c>
      <c r="P10" s="2">
        <v>1</v>
      </c>
      <c r="Q10" s="6">
        <f t="shared" si="5"/>
        <v>0.09999999999999964</v>
      </c>
      <c r="R10" s="6">
        <f t="shared" si="1"/>
        <v>0.09999999999999964</v>
      </c>
      <c r="S10" s="6">
        <f t="shared" si="2"/>
        <v>-0.06900000000000037</v>
      </c>
    </row>
    <row r="11" spans="1:19" ht="45.75" customHeight="1">
      <c r="A11" s="1">
        <v>4</v>
      </c>
      <c r="B11" s="18" t="s">
        <v>24</v>
      </c>
      <c r="C11" s="4" t="s">
        <v>34</v>
      </c>
      <c r="D11" s="5" t="str">
        <f t="shared" si="0"/>
        <v>ОТКРЫТ</v>
      </c>
      <c r="E11" s="5" t="str">
        <f t="shared" si="0"/>
        <v>ЗАКРЫТ</v>
      </c>
      <c r="F11" s="3">
        <v>16</v>
      </c>
      <c r="G11" s="3">
        <v>16</v>
      </c>
      <c r="H11" s="3"/>
      <c r="I11" s="3"/>
      <c r="J11" s="16">
        <f t="shared" si="3"/>
        <v>16.8</v>
      </c>
      <c r="K11" s="3">
        <v>15.8</v>
      </c>
      <c r="L11" s="17">
        <v>8</v>
      </c>
      <c r="M11" s="21">
        <f t="shared" si="4"/>
        <v>0.9875</v>
      </c>
      <c r="N11" s="23"/>
      <c r="O11" s="3">
        <v>2.21</v>
      </c>
      <c r="P11" s="2">
        <v>1</v>
      </c>
      <c r="Q11" s="6">
        <f t="shared" si="5"/>
        <v>1</v>
      </c>
      <c r="R11" s="6">
        <f t="shared" si="1"/>
        <v>1</v>
      </c>
      <c r="S11" s="6">
        <f t="shared" si="2"/>
        <v>-1.21</v>
      </c>
    </row>
    <row r="12" spans="1:19" ht="45.75" customHeight="1">
      <c r="A12" s="1">
        <v>5</v>
      </c>
      <c r="B12" s="18" t="s">
        <v>25</v>
      </c>
      <c r="C12" s="4" t="s">
        <v>20</v>
      </c>
      <c r="D12" s="5" t="str">
        <f t="shared" si="0"/>
        <v>ЗАКРЫТ</v>
      </c>
      <c r="E12" s="5" t="str">
        <f t="shared" si="0"/>
        <v>ЗАКРЫТ</v>
      </c>
      <c r="F12" s="3">
        <v>6.3</v>
      </c>
      <c r="G12" s="3">
        <v>6.3</v>
      </c>
      <c r="H12" s="3"/>
      <c r="I12" s="3"/>
      <c r="J12" s="16">
        <f t="shared" si="3"/>
        <v>6.615</v>
      </c>
      <c r="K12" s="3">
        <v>7.3</v>
      </c>
      <c r="L12" s="17">
        <v>4.77</v>
      </c>
      <c r="M12" s="22">
        <f t="shared" si="4"/>
        <v>1.1587301587301588</v>
      </c>
      <c r="N12" s="23"/>
      <c r="O12" s="2">
        <v>0.874</v>
      </c>
      <c r="P12" s="2">
        <v>1</v>
      </c>
      <c r="Q12" s="6">
        <f t="shared" si="5"/>
        <v>-0.6849999999999996</v>
      </c>
      <c r="R12" s="6">
        <f t="shared" si="1"/>
        <v>-0.6849999999999996</v>
      </c>
      <c r="S12" s="6">
        <f t="shared" si="2"/>
        <v>-1.5589999999999997</v>
      </c>
    </row>
    <row r="13" spans="1:19" ht="45.75" customHeight="1">
      <c r="A13" s="1">
        <v>6</v>
      </c>
      <c r="B13" s="18" t="s">
        <v>26</v>
      </c>
      <c r="C13" s="4" t="s">
        <v>34</v>
      </c>
      <c r="D13" s="5" t="str">
        <f aca="true" t="shared" si="6" ref="D13:E16">IF(R13&lt;=0,"ЗАКРЫТ","ОТКРЫТ")</f>
        <v>ОТКРЫТ</v>
      </c>
      <c r="E13" s="5" t="str">
        <f t="shared" si="6"/>
        <v>ОТКРЫТ</v>
      </c>
      <c r="F13" s="3">
        <v>6.3</v>
      </c>
      <c r="G13" s="3">
        <v>6.3</v>
      </c>
      <c r="H13" s="3"/>
      <c r="I13" s="3"/>
      <c r="J13" s="16">
        <f t="shared" si="3"/>
        <v>6.615</v>
      </c>
      <c r="K13" s="3">
        <v>5.2</v>
      </c>
      <c r="L13" s="17">
        <v>3.2</v>
      </c>
      <c r="M13" s="21">
        <f t="shared" si="4"/>
        <v>0.8253968253968255</v>
      </c>
      <c r="N13" s="23"/>
      <c r="O13" s="2">
        <v>0.515</v>
      </c>
      <c r="P13" s="2">
        <v>1</v>
      </c>
      <c r="Q13" s="6">
        <f t="shared" si="5"/>
        <v>1.415</v>
      </c>
      <c r="R13" s="6">
        <f t="shared" si="1"/>
        <v>1.415</v>
      </c>
      <c r="S13" s="6">
        <f t="shared" si="2"/>
        <v>0.9</v>
      </c>
    </row>
    <row r="14" spans="1:19" ht="45.75" customHeight="1">
      <c r="A14" s="1">
        <v>7</v>
      </c>
      <c r="B14" s="18" t="s">
        <v>27</v>
      </c>
      <c r="C14" s="4" t="s">
        <v>34</v>
      </c>
      <c r="D14" s="5" t="str">
        <f t="shared" si="6"/>
        <v>ЗАКРЫТ</v>
      </c>
      <c r="E14" s="5" t="str">
        <f t="shared" si="6"/>
        <v>ЗАКРЫТ</v>
      </c>
      <c r="F14" s="3">
        <v>4</v>
      </c>
      <c r="G14" s="3">
        <v>4</v>
      </c>
      <c r="H14" s="3"/>
      <c r="I14" s="3"/>
      <c r="J14" s="16">
        <f t="shared" si="3"/>
        <v>4.2</v>
      </c>
      <c r="K14" s="3">
        <v>5.9</v>
      </c>
      <c r="L14" s="17">
        <v>2.35</v>
      </c>
      <c r="M14" s="22">
        <f t="shared" si="4"/>
        <v>1.475</v>
      </c>
      <c r="N14" s="23"/>
      <c r="O14" s="2">
        <v>0.136</v>
      </c>
      <c r="P14" s="2">
        <v>1</v>
      </c>
      <c r="Q14" s="6">
        <f t="shared" si="5"/>
        <v>-1.7000000000000002</v>
      </c>
      <c r="R14" s="6">
        <f t="shared" si="1"/>
        <v>-1.7000000000000002</v>
      </c>
      <c r="S14" s="6">
        <f t="shared" si="2"/>
        <v>-1.8360000000000003</v>
      </c>
    </row>
    <row r="15" spans="1:19" ht="45.75" customHeight="1">
      <c r="A15" s="1">
        <v>8</v>
      </c>
      <c r="B15" s="18" t="s">
        <v>28</v>
      </c>
      <c r="C15" s="4" t="s">
        <v>34</v>
      </c>
      <c r="D15" s="5" t="str">
        <f t="shared" si="6"/>
        <v>ЗАКРЫТ</v>
      </c>
      <c r="E15" s="5" t="str">
        <f t="shared" si="6"/>
        <v>ЗАКРЫТ</v>
      </c>
      <c r="F15" s="3">
        <v>10</v>
      </c>
      <c r="G15" s="3">
        <v>10</v>
      </c>
      <c r="H15" s="3"/>
      <c r="I15" s="3"/>
      <c r="J15" s="16">
        <f t="shared" si="3"/>
        <v>10.5</v>
      </c>
      <c r="K15" s="3">
        <v>12.7</v>
      </c>
      <c r="L15" s="17">
        <v>8</v>
      </c>
      <c r="M15" s="21">
        <f t="shared" si="4"/>
        <v>1.27</v>
      </c>
      <c r="N15" s="23"/>
      <c r="O15" s="2">
        <v>1.494</v>
      </c>
      <c r="P15" s="2">
        <v>1</v>
      </c>
      <c r="Q15" s="6">
        <f t="shared" si="5"/>
        <v>-2.1999999999999993</v>
      </c>
      <c r="R15" s="6">
        <f t="shared" si="1"/>
        <v>-2.1999999999999993</v>
      </c>
      <c r="S15" s="6">
        <f t="shared" si="2"/>
        <v>-3.693999999999999</v>
      </c>
    </row>
    <row r="16" spans="1:19" ht="45.75" customHeight="1">
      <c r="A16" s="1">
        <v>9</v>
      </c>
      <c r="B16" s="18" t="s">
        <v>29</v>
      </c>
      <c r="C16" s="4" t="s">
        <v>34</v>
      </c>
      <c r="D16" s="5" t="str">
        <f t="shared" si="6"/>
        <v>ОТКРЫТ</v>
      </c>
      <c r="E16" s="5" t="str">
        <f t="shared" si="6"/>
        <v>ОТКРЫТ</v>
      </c>
      <c r="F16" s="3">
        <v>10</v>
      </c>
      <c r="G16" s="3">
        <v>10</v>
      </c>
      <c r="H16" s="3"/>
      <c r="I16" s="3"/>
      <c r="J16" s="16">
        <f>IF(SUM(F16:I16)=MAX(F16:I16),MAX(F16:I16)*70%,(SUM(F16:I16)-MAX(F16:I16))*105%)</f>
        <v>10.5</v>
      </c>
      <c r="K16" s="3">
        <v>5.59</v>
      </c>
      <c r="L16" s="17">
        <v>6.5</v>
      </c>
      <c r="M16" s="21">
        <f t="shared" si="4"/>
        <v>0.5589999999999999</v>
      </c>
      <c r="N16" s="23"/>
      <c r="O16" s="2">
        <v>0</v>
      </c>
      <c r="P16" s="2">
        <v>1</v>
      </c>
      <c r="Q16" s="6">
        <f>J16-IF(K16&gt;L16,K16,L16)</f>
        <v>4</v>
      </c>
      <c r="R16" s="6">
        <f t="shared" si="1"/>
        <v>4</v>
      </c>
      <c r="S16" s="6">
        <f t="shared" si="2"/>
        <v>4</v>
      </c>
    </row>
    <row r="17" spans="6:19" ht="15.75"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6:19" ht="15.75"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6:19" ht="15.75"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6:19" ht="15.75"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  <row r="648" spans="6:19" ht="15.75">
      <c r="F648" s="12"/>
      <c r="G648" s="12"/>
      <c r="H648" s="12"/>
      <c r="I648" s="12"/>
      <c r="J648" s="12"/>
      <c r="K648" s="12"/>
      <c r="L648" s="13"/>
      <c r="M648" s="13"/>
      <c r="N648" s="13"/>
      <c r="O648" s="13"/>
      <c r="P648" s="13"/>
      <c r="Q648" s="13"/>
      <c r="R648" s="13"/>
      <c r="S648" s="13"/>
    </row>
    <row r="649" spans="6:19" ht="15.75">
      <c r="F649" s="12"/>
      <c r="G649" s="12"/>
      <c r="H649" s="12"/>
      <c r="I649" s="12"/>
      <c r="J649" s="12"/>
      <c r="K649" s="12"/>
      <c r="L649" s="13"/>
      <c r="M649" s="13"/>
      <c r="N649" s="13"/>
      <c r="O649" s="13"/>
      <c r="P649" s="13"/>
      <c r="Q649" s="13"/>
      <c r="R649" s="13"/>
      <c r="S649" s="13"/>
    </row>
    <row r="650" spans="6:19" ht="15.75">
      <c r="F650" s="12"/>
      <c r="G650" s="12"/>
      <c r="H650" s="12"/>
      <c r="I650" s="12"/>
      <c r="J650" s="12"/>
      <c r="K650" s="12"/>
      <c r="L650" s="13"/>
      <c r="M650" s="13"/>
      <c r="N650" s="13"/>
      <c r="O650" s="13"/>
      <c r="P650" s="13"/>
      <c r="Q650" s="13"/>
      <c r="R650" s="13"/>
      <c r="S650" s="13"/>
    </row>
    <row r="651" spans="6:19" ht="15.75">
      <c r="F651" s="12"/>
      <c r="G651" s="12"/>
      <c r="H651" s="12"/>
      <c r="I651" s="12"/>
      <c r="J651" s="12"/>
      <c r="K651" s="12"/>
      <c r="L651" s="13"/>
      <c r="M651" s="13"/>
      <c r="N651" s="13"/>
      <c r="O651" s="13"/>
      <c r="P651" s="13"/>
      <c r="Q651" s="13"/>
      <c r="R651" s="13"/>
      <c r="S651" s="13"/>
    </row>
    <row r="652" spans="6:19" ht="15.75">
      <c r="F652" s="12"/>
      <c r="G652" s="12"/>
      <c r="H652" s="12"/>
      <c r="I652" s="12"/>
      <c r="J652" s="12"/>
      <c r="K652" s="12"/>
      <c r="L652" s="13"/>
      <c r="M652" s="13"/>
      <c r="N652" s="13"/>
      <c r="O652" s="13"/>
      <c r="P652" s="13"/>
      <c r="Q652" s="13"/>
      <c r="R652" s="13"/>
      <c r="S652" s="13"/>
    </row>
    <row r="653" spans="6:19" ht="15.75">
      <c r="F653" s="12"/>
      <c r="G653" s="12"/>
      <c r="H653" s="12"/>
      <c r="I653" s="12"/>
      <c r="J653" s="12"/>
      <c r="K653" s="12"/>
      <c r="L653" s="13"/>
      <c r="M653" s="13"/>
      <c r="N653" s="13"/>
      <c r="O653" s="13"/>
      <c r="P653" s="13"/>
      <c r="Q653" s="13"/>
      <c r="R653" s="13"/>
      <c r="S653" s="13"/>
    </row>
    <row r="654" spans="6:19" ht="15.75">
      <c r="F654" s="12"/>
      <c r="G654" s="12"/>
      <c r="H654" s="12"/>
      <c r="I654" s="12"/>
      <c r="J654" s="12"/>
      <c r="K654" s="12"/>
      <c r="L654" s="13"/>
      <c r="M654" s="13"/>
      <c r="N654" s="13"/>
      <c r="O654" s="13"/>
      <c r="P654" s="13"/>
      <c r="Q654" s="13"/>
      <c r="R654" s="13"/>
      <c r="S654" s="13"/>
    </row>
    <row r="655" spans="6:19" ht="15.75">
      <c r="F655" s="12"/>
      <c r="G655" s="12"/>
      <c r="H655" s="12"/>
      <c r="I655" s="12"/>
      <c r="J655" s="12"/>
      <c r="K655" s="12"/>
      <c r="L655" s="13"/>
      <c r="M655" s="13"/>
      <c r="N655" s="13"/>
      <c r="O655" s="13"/>
      <c r="P655" s="13"/>
      <c r="Q655" s="13"/>
      <c r="R655" s="13"/>
      <c r="S655" s="13"/>
    </row>
  </sheetData>
  <sheetProtection formatCells="0" insertRows="0" insertHyperlinks="0" deleteRows="0" sort="0" autoFilter="0" pivotTables="0"/>
  <autoFilter ref="A7:S16"/>
  <mergeCells count="13">
    <mergeCell ref="K5:L5"/>
    <mergeCell ref="C5:C6"/>
    <mergeCell ref="P5:P6"/>
    <mergeCell ref="Q5:S5"/>
    <mergeCell ref="E5:E6"/>
    <mergeCell ref="N5:O5"/>
    <mergeCell ref="J5:J6"/>
    <mergeCell ref="M5:M6"/>
    <mergeCell ref="B3:D3"/>
    <mergeCell ref="A5:A6"/>
    <mergeCell ref="F5:I5"/>
    <mergeCell ref="D5:D6"/>
    <mergeCell ref="B5:B6"/>
  </mergeCells>
  <conditionalFormatting sqref="Q8:S11 Q14:S15 F8:M16">
    <cfRule type="expression" priority="1" dxfId="1" stopIfTrue="1">
      <formula>#REF!="Н"</formula>
    </cfRule>
  </conditionalFormatting>
  <conditionalFormatting sqref="Q12:S13 Q16:S16">
    <cfRule type="expression" priority="12" dxfId="11" stopIfTrue="1">
      <formula>#REF!="Н"</formula>
    </cfRule>
  </conditionalFormatting>
  <conditionalFormatting sqref="D8:E16">
    <cfRule type="expression" priority="39" dxfId="1" stopIfTrue="1">
      <formula>#REF!="Н"</formula>
    </cfRule>
    <cfRule type="expression" priority="40" dxfId="0" stopIfTrue="1">
      <formula>D8="ЗАКРЫТ"</formula>
    </cfRule>
  </conditionalFormatting>
  <printOptions horizontalCentered="1"/>
  <pageMargins left="0.1968503937007874" right="0.1968503937007874" top="0.984251968503937" bottom="0.15748031496062992" header="0.5118110236220472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cp:lastPrinted>2012-02-01T23:04:50Z</cp:lastPrinted>
  <dcterms:created xsi:type="dcterms:W3CDTF">1996-10-08T23:32:33Z</dcterms:created>
  <dcterms:modified xsi:type="dcterms:W3CDTF">2012-07-31T00:43:55Z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